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D6735875-DF40-43A8-92EB-6D58F20F20C8}" xr6:coauthVersionLast="31" xr6:coauthVersionMax="31" xr10:uidLastSave="{00000000-0000-0000-0000-000000000000}"/>
  <bookViews>
    <workbookView xWindow="0" yWindow="0" windowWidth="19200" windowHeight="7000" activeTab="1" xr2:uid="{00000000-000D-0000-FFFF-FFFF00000000}"/>
  </bookViews>
  <sheets>
    <sheet name="Instructions" sheetId="4" r:id="rId1"/>
    <sheet name="SnS Calculator" sheetId="1" r:id="rId2"/>
  </sheets>
  <calcPr calcId="179017"/>
</workbook>
</file>

<file path=xl/calcChain.xml><?xml version="1.0" encoding="utf-8"?>
<calcChain xmlns="http://schemas.openxmlformats.org/spreadsheetml/2006/main">
  <c r="F15" i="1" l="1"/>
  <c r="G15" i="1"/>
  <c r="H15" i="1" s="1"/>
  <c r="K15" i="1"/>
  <c r="B15" i="1" s="1"/>
  <c r="F16" i="1"/>
  <c r="G16" i="1"/>
  <c r="H16" i="1" s="1"/>
  <c r="I16" i="1" s="1"/>
  <c r="K16" i="1" s="1"/>
  <c r="L15" i="1" l="1"/>
  <c r="L16" i="1"/>
  <c r="B16" i="1"/>
  <c r="G9" i="1"/>
  <c r="H9" i="1" s="1"/>
  <c r="I9" i="1" s="1"/>
  <c r="K9" i="1" s="1"/>
  <c r="L9" i="1" s="1"/>
  <c r="F9" i="1"/>
  <c r="L22" i="1" l="1"/>
  <c r="G14" i="1" l="1"/>
  <c r="H14" i="1" s="1"/>
  <c r="I14" i="1" s="1"/>
  <c r="K14" i="1" s="1"/>
  <c r="G13" i="1"/>
  <c r="H13" i="1" s="1"/>
  <c r="I13" i="1" s="1"/>
  <c r="K13" i="1" s="1"/>
  <c r="G10" i="1"/>
  <c r="H10" i="1" s="1"/>
  <c r="I10" i="1" s="1"/>
  <c r="K10" i="1" s="1"/>
  <c r="G12" i="1"/>
  <c r="H12" i="1" s="1"/>
  <c r="I12" i="1" s="1"/>
  <c r="K12" i="1" s="1"/>
  <c r="G11" i="1"/>
  <c r="H11" i="1" s="1"/>
  <c r="I11" i="1" s="1"/>
  <c r="K11" i="1" s="1"/>
  <c r="G8" i="1"/>
  <c r="H8" i="1" s="1"/>
  <c r="I8" i="1" s="1"/>
  <c r="K8" i="1" s="1"/>
  <c r="G7" i="1"/>
  <c r="H7" i="1" s="1"/>
  <c r="I7" i="1" s="1"/>
  <c r="K7" i="1" s="1"/>
  <c r="F7" i="1"/>
  <c r="F8" i="1"/>
  <c r="F11" i="1"/>
  <c r="F12" i="1"/>
  <c r="F10" i="1"/>
  <c r="F13" i="1"/>
  <c r="F14" i="1"/>
  <c r="L13" i="1" l="1"/>
  <c r="B13" i="1"/>
  <c r="I18" i="1"/>
  <c r="L10" i="1"/>
  <c r="B10" i="1"/>
  <c r="L11" i="1"/>
  <c r="B11" i="1"/>
  <c r="L8" i="1"/>
  <c r="B8" i="1"/>
  <c r="L14" i="1"/>
  <c r="B14" i="1"/>
  <c r="L7" i="1"/>
  <c r="B7" i="1"/>
  <c r="L12" i="1"/>
  <c r="B12" i="1"/>
  <c r="F18" i="1"/>
  <c r="L18" i="1" l="1"/>
  <c r="L19" i="1" l="1"/>
  <c r="C18" i="1"/>
  <c r="C19" i="1" l="1"/>
  <c r="C20" i="1"/>
  <c r="B22"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3" authorId="0" shapeId="0" xr:uid="{00000000-0006-0000-0100-000001000000}">
      <text>
        <r>
          <rPr>
            <b/>
            <sz val="9"/>
            <color indexed="81"/>
            <rFont val="Tahoma"/>
            <family val="2"/>
          </rPr>
          <t>Author:</t>
        </r>
        <r>
          <rPr>
            <sz val="9"/>
            <color indexed="81"/>
            <rFont val="Tahoma"/>
            <family val="2"/>
          </rPr>
          <t xml:space="preserve">
This is to calculate the number of kits to build</t>
        </r>
      </text>
    </comment>
    <comment ref="B5" authorId="0" shapeId="0" xr:uid="{00000000-0006-0000-0100-000002000000}">
      <text>
        <r>
          <rPr>
            <b/>
            <sz val="9"/>
            <color indexed="81"/>
            <rFont val="Tahoma"/>
            <family val="2"/>
          </rPr>
          <t>Author:</t>
        </r>
        <r>
          <rPr>
            <sz val="9"/>
            <color indexed="81"/>
            <rFont val="Tahoma"/>
            <family val="2"/>
          </rPr>
          <t xml:space="preserve">
Same as Column K, just out in front and easy to see.  This will be your council order.</t>
        </r>
      </text>
    </comment>
    <comment ref="D5" authorId="0" shapeId="0" xr:uid="{00000000-0006-0000-0100-000003000000}">
      <text>
        <r>
          <rPr>
            <b/>
            <sz val="9"/>
            <color indexed="81"/>
            <rFont val="Tahoma"/>
            <family val="2"/>
          </rPr>
          <t>Author:</t>
        </r>
        <r>
          <rPr>
            <sz val="9"/>
            <color indexed="81"/>
            <rFont val="Tahoma"/>
            <family val="2"/>
          </rPr>
          <t xml:space="preserve">
Quantity of items per case (varies product to product and year to year)</t>
        </r>
      </text>
    </comment>
    <comment ref="E5" authorId="0" shapeId="0" xr:uid="{00000000-0006-0000-0100-000004000000}">
      <text>
        <r>
          <rPr>
            <b/>
            <sz val="9"/>
            <color indexed="81"/>
            <rFont val="Tahoma"/>
            <family val="2"/>
          </rPr>
          <t>Author:</t>
        </r>
        <r>
          <rPr>
            <sz val="9"/>
            <color indexed="81"/>
            <rFont val="Tahoma"/>
            <family val="2"/>
          </rPr>
          <t xml:space="preserve">
This is the number of items of each product for the initial kit for each boy</t>
        </r>
      </text>
    </comment>
    <comment ref="I5" authorId="0" shapeId="0" xr:uid="{00000000-0006-0000-0100-000005000000}">
      <text>
        <r>
          <rPr>
            <b/>
            <sz val="9"/>
            <color indexed="81"/>
            <rFont val="Tahoma"/>
            <family val="2"/>
          </rPr>
          <t>Author:</t>
        </r>
        <r>
          <rPr>
            <sz val="9"/>
            <color indexed="81"/>
            <rFont val="Tahoma"/>
            <family val="2"/>
          </rPr>
          <t xml:space="preserve">
Since we can't order a partial case (with the initial order) we always round up fractional cases.</t>
        </r>
      </text>
    </comment>
    <comment ref="J5" authorId="0" shapeId="0" xr:uid="{00000000-0006-0000-0100-000006000000}">
      <text>
        <r>
          <rPr>
            <b/>
            <sz val="9"/>
            <color indexed="81"/>
            <rFont val="Tahoma"/>
            <family val="2"/>
          </rPr>
          <t>Author:</t>
        </r>
        <r>
          <rPr>
            <sz val="9"/>
            <color indexed="81"/>
            <rFont val="Tahoma"/>
            <family val="2"/>
          </rPr>
          <t xml:space="preserve">
These are extra cases we order for pack/troop stock</t>
        </r>
      </text>
    </comment>
    <comment ref="K5" authorId="0" shapeId="0" xr:uid="{00000000-0006-0000-0100-000007000000}">
      <text>
        <r>
          <rPr>
            <b/>
            <sz val="9"/>
            <color indexed="81"/>
            <rFont val="Tahoma"/>
            <family val="2"/>
          </rPr>
          <t>Author:</t>
        </r>
        <r>
          <rPr>
            <sz val="9"/>
            <color indexed="81"/>
            <rFont val="Tahoma"/>
            <family val="2"/>
          </rPr>
          <t xml:space="preserve">
This column will the the actual order we place with the council</t>
        </r>
      </text>
    </comment>
    <comment ref="I6" authorId="0" shapeId="0" xr:uid="{00000000-0006-0000-0100-000008000000}">
      <text>
        <r>
          <rPr>
            <b/>
            <sz val="9"/>
            <color indexed="81"/>
            <rFont val="Tahoma"/>
            <family val="2"/>
          </rPr>
          <t>Author:</t>
        </r>
        <r>
          <rPr>
            <sz val="9"/>
            <color indexed="81"/>
            <rFont val="Tahoma"/>
            <family val="2"/>
          </rPr>
          <t xml:space="preserve">
Since you can't order fractions of a case you'll have to order an additional case to have enough.</t>
        </r>
      </text>
    </comment>
    <comment ref="A18" authorId="0" shapeId="0" xr:uid="{00000000-0006-0000-0100-000009000000}">
      <text>
        <r>
          <rPr>
            <b/>
            <sz val="9"/>
            <color indexed="81"/>
            <rFont val="Tahoma"/>
            <family val="2"/>
          </rPr>
          <t>Author:</t>
        </r>
        <r>
          <rPr>
            <sz val="9"/>
            <color indexed="81"/>
            <rFont val="Tahoma"/>
            <family val="2"/>
          </rPr>
          <t xml:space="preserve">
ignoring helping hands and Military donations</t>
        </r>
      </text>
    </comment>
    <comment ref="I18" authorId="0" shapeId="0" xr:uid="{00000000-0006-0000-0100-00000A000000}">
      <text>
        <r>
          <rPr>
            <b/>
            <sz val="9"/>
            <color indexed="81"/>
            <rFont val="Tahoma"/>
            <family val="2"/>
          </rPr>
          <t>Author:</t>
        </r>
        <r>
          <rPr>
            <sz val="9"/>
            <color indexed="81"/>
            <rFont val="Tahoma"/>
            <family val="2"/>
          </rPr>
          <t xml:space="preserve">
This gives you a good idea how many boxes you'll be getting and whether you can fit it all in a mini-van or if you need to rent a Ryder moving van :)</t>
        </r>
      </text>
    </comment>
    <comment ref="L19" authorId="0" shapeId="0" xr:uid="{00000000-0006-0000-0100-00000B000000}">
      <text>
        <r>
          <rPr>
            <b/>
            <sz val="9"/>
            <color indexed="81"/>
            <rFont val="Tahoma"/>
            <family val="2"/>
          </rPr>
          <t>Author:</t>
        </r>
        <r>
          <rPr>
            <sz val="9"/>
            <color indexed="81"/>
            <rFont val="Tahoma"/>
            <family val="2"/>
          </rPr>
          <t xml:space="preserve">
This is the amount you're under your maxiumum order.  If this is negative then you're over your 110% limit.</t>
        </r>
      </text>
    </comment>
    <comment ref="A22" authorId="0" shapeId="0" xr:uid="{00000000-0006-0000-0100-00000C000000}">
      <text>
        <r>
          <rPr>
            <b/>
            <sz val="9"/>
            <color indexed="81"/>
            <rFont val="Tahoma"/>
            <family val="2"/>
          </rPr>
          <t>Author:</t>
        </r>
        <r>
          <rPr>
            <sz val="9"/>
            <color indexed="81"/>
            <rFont val="Tahoma"/>
            <family val="2"/>
          </rPr>
          <t xml:space="preserve">
Assuming you sell 100% of the popcorn you order.</t>
        </r>
      </text>
    </comment>
  </commentList>
</comments>
</file>

<file path=xl/sharedStrings.xml><?xml version="1.0" encoding="utf-8"?>
<sst xmlns="http://schemas.openxmlformats.org/spreadsheetml/2006/main" count="52" uniqueCount="49">
  <si>
    <t>Item</t>
  </si>
  <si>
    <t>Cases</t>
  </si>
  <si>
    <t>Retail</t>
  </si>
  <si>
    <t>Price</t>
  </si>
  <si>
    <t>Case</t>
  </si>
  <si>
    <t>Boys' Kit</t>
  </si>
  <si>
    <t>for Kits</t>
  </si>
  <si>
    <t>Needed</t>
  </si>
  <si>
    <t>Up Cases</t>
  </si>
  <si>
    <t>Popping Corn</t>
  </si>
  <si>
    <t>Total Cases =</t>
  </si>
  <si>
    <t>Kit Retail =</t>
  </si>
  <si>
    <t>Bonus Commission Potential</t>
  </si>
  <si>
    <t>Total Commission Potential</t>
  </si>
  <si>
    <t>Total =</t>
  </si>
  <si>
    <t>Chocolatey Caramel Crunch</t>
  </si>
  <si>
    <t>White Cheddar Cheese Corn</t>
  </si>
  <si>
    <t>Amount Under</t>
  </si>
  <si>
    <t>Classic Caramel Corn</t>
  </si>
  <si>
    <t>Husker Tin</t>
  </si>
  <si>
    <t>Cheese Lovers</t>
  </si>
  <si>
    <t>Salted Caramel Popcorn Bag</t>
  </si>
  <si>
    <t>18-Pack Kettle corn</t>
  </si>
  <si>
    <t>18-Pack Unbelievable Butter Micro</t>
  </si>
  <si>
    <t>Premium Caramel Corn (Large)</t>
  </si>
  <si>
    <t>2017 Sales</t>
  </si>
  <si>
    <t>2018 Order Limit</t>
  </si>
  <si>
    <t>Show N Sell Order Calculator (mods by Andrew Duey)</t>
  </si>
  <si>
    <t># of Boys selling=</t>
  </si>
  <si>
    <t>Note: Cells highlighted in green are the ones to change to help calculate your order</t>
  </si>
  <si>
    <t>Base Commission at:</t>
  </si>
  <si>
    <t xml:space="preserve">Gross Order total </t>
  </si>
  <si>
    <t>Total Cases</t>
  </si>
  <si>
    <t>Retail Price</t>
  </si>
  <si>
    <t>Per Case</t>
  </si>
  <si>
    <t>Amount in Boys' Kit</t>
  </si>
  <si>
    <t>Kit Retail</t>
  </si>
  <si>
    <t>Total for Kits</t>
  </si>
  <si>
    <t>Cases Needed</t>
  </si>
  <si>
    <t>Rounded Up Cases</t>
  </si>
  <si>
    <t>Extra Cases</t>
  </si>
  <si>
    <t>Retail Value</t>
  </si>
  <si>
    <t>Show N Sell Calculator Instructions:</t>
  </si>
  <si>
    <t>Next look at the lower right corner and look for the amount you can order and adjust your total cases up or down until your order total is less than your 100% limit.  Note that is the order MAXIMIUM and you can order less, especially if you have less boys selling then in the previous year.</t>
  </si>
  <si>
    <t>Take the numbers from Column B (or K, same things) and use that to place your order with the council</t>
  </si>
  <si>
    <t>Sell lots of popcorn &amp; make it a great year for your pack or troop!</t>
  </si>
  <si>
    <t>On the next tab (tabs are at the bottom in excel) fill in all the cells highlight in green.  You will need to fill in: The number of boys selling popcorn, how many of each item you want each boy to have, and your sales total from last year</t>
  </si>
  <si>
    <t>Note:</t>
  </si>
  <si>
    <t>There are comments on many of the cells.  These will have a little red triangle in the upper right corner of the cell and when you hover over they will tell you more information about what that cell does or tells 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</si>
</sst>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quot;#,##0"/>
    <numFmt numFmtId="165" formatCode="&quot;$&quot;#,##0.00"/>
    <numFmt numFmtId="166" formatCode="_(&quot;$&quot;* #,##0_);_(&quot;$&quot;* \(#,##0\);_(&quot;$&quot;* &quot;-&quot;??_);_(@_)"/>
  </numFmts>
  <fonts count="11" x14ac:knownFonts="1">
    <font>
      <sz val="11"/>
      <color theme="1"/>
      <name val="Calibri"/>
      <family val="2"/>
      <scheme val="minor"/>
    </font>
    <font>
      <sz val="11"/>
      <color theme="1"/>
      <name val="Calibri"/>
      <family val="2"/>
      <scheme val="minor"/>
    </font>
    <font>
      <b/>
      <sz val="11"/>
      <color theme="1"/>
      <name val="Arial"/>
      <family val="2"/>
    </font>
    <font>
      <b/>
      <u/>
      <sz val="11"/>
      <color theme="1"/>
      <name val="Arial"/>
      <family val="2"/>
    </font>
    <font>
      <b/>
      <u/>
      <sz val="16"/>
      <color theme="1"/>
      <name val="Arial"/>
      <family val="2"/>
    </font>
    <font>
      <sz val="11"/>
      <color theme="1"/>
      <name val="Arial"/>
      <family val="2"/>
    </font>
    <font>
      <sz val="12"/>
      <name val="Arial Narrow"/>
      <family val="2"/>
    </font>
    <font>
      <b/>
      <sz val="11"/>
      <color theme="1"/>
      <name val="Calibri"/>
      <family val="2"/>
      <scheme val="minor"/>
    </font>
    <font>
      <sz val="9"/>
      <color indexed="81"/>
      <name val="Tahoma"/>
      <family val="2"/>
    </font>
    <font>
      <b/>
      <sz val="9"/>
      <color indexed="81"/>
      <name val="Tahoma"/>
      <family val="2"/>
    </font>
    <font>
      <b/>
      <sz val="18"/>
      <color theme="1"/>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37">
    <xf numFmtId="0" fontId="0" fillId="0" borderId="0" xfId="0"/>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right"/>
    </xf>
    <xf numFmtId="0" fontId="0" fillId="0" borderId="0" xfId="0" applyAlignment="1">
      <alignment horizontal="left"/>
    </xf>
    <xf numFmtId="164" fontId="5" fillId="0" borderId="0" xfId="0" applyNumberFormat="1" applyFont="1" applyBorder="1" applyAlignment="1">
      <alignment horizontal="center"/>
    </xf>
    <xf numFmtId="0" fontId="5" fillId="0" borderId="0" xfId="0" applyFont="1" applyFill="1" applyBorder="1" applyAlignment="1">
      <alignment horizontal="center"/>
    </xf>
    <xf numFmtId="0" fontId="5" fillId="0" borderId="0" xfId="0" applyFont="1"/>
    <xf numFmtId="0" fontId="5" fillId="0" borderId="0" xfId="0" applyFont="1" applyFill="1" applyBorder="1"/>
    <xf numFmtId="9" fontId="5" fillId="0" borderId="0" xfId="2" applyFont="1"/>
    <xf numFmtId="164" fontId="0" fillId="0" borderId="0" xfId="0" applyNumberFormat="1"/>
    <xf numFmtId="165" fontId="5" fillId="0" borderId="0" xfId="0" applyNumberFormat="1" applyFont="1" applyAlignment="1">
      <alignment horizontal="right"/>
    </xf>
    <xf numFmtId="164" fontId="5" fillId="0" borderId="0" xfId="0" applyNumberFormat="1" applyFont="1" applyAlignment="1">
      <alignment horizontal="right"/>
    </xf>
    <xf numFmtId="0" fontId="2" fillId="3" borderId="0" xfId="0" applyFont="1" applyFill="1" applyAlignment="1">
      <alignment horizontal="center"/>
    </xf>
    <xf numFmtId="0" fontId="0" fillId="4" borderId="0" xfId="0" applyFill="1"/>
    <xf numFmtId="166" fontId="0" fillId="3" borderId="0" xfId="1" applyNumberFormat="1" applyFont="1" applyFill="1"/>
    <xf numFmtId="166" fontId="0" fillId="0" borderId="0" xfId="1" applyNumberFormat="1" applyFont="1"/>
    <xf numFmtId="0" fontId="0" fillId="0" borderId="0" xfId="0" applyAlignment="1">
      <alignment horizontal="right"/>
    </xf>
    <xf numFmtId="0" fontId="0" fillId="4" borderId="0" xfId="0" applyFill="1" applyAlignment="1">
      <alignment horizontal="right"/>
    </xf>
    <xf numFmtId="164" fontId="5" fillId="0" borderId="1" xfId="0" applyNumberFormat="1" applyFont="1" applyBorder="1" applyAlignment="1">
      <alignment horizontal="center"/>
    </xf>
    <xf numFmtId="0" fontId="5" fillId="0" borderId="2" xfId="0" applyFont="1" applyBorder="1"/>
    <xf numFmtId="0" fontId="5" fillId="2" borderId="3" xfId="0" applyFont="1" applyFill="1" applyBorder="1" applyAlignment="1">
      <alignment horizontal="center"/>
    </xf>
    <xf numFmtId="164" fontId="5" fillId="0" borderId="3" xfId="1" applyNumberFormat="1" applyFont="1" applyBorder="1" applyAlignment="1">
      <alignment horizontal="center"/>
    </xf>
    <xf numFmtId="0" fontId="5" fillId="0" borderId="3" xfId="0" applyFont="1" applyBorder="1" applyAlignment="1">
      <alignment horizontal="center"/>
    </xf>
    <xf numFmtId="0" fontId="5" fillId="3" borderId="3" xfId="0" applyFont="1" applyFill="1" applyBorder="1" applyAlignment="1">
      <alignment horizontal="center"/>
    </xf>
    <xf numFmtId="0" fontId="5" fillId="0" borderId="4" xfId="0" applyFont="1" applyBorder="1" applyAlignment="1">
      <alignment horizontal="center"/>
    </xf>
    <xf numFmtId="0" fontId="5" fillId="0" borderId="2" xfId="0" applyFont="1" applyBorder="1" applyAlignment="1">
      <alignment wrapText="1"/>
    </xf>
    <xf numFmtId="0" fontId="6" fillId="3" borderId="3" xfId="0" applyFont="1" applyFill="1" applyBorder="1" applyAlignment="1" applyProtection="1">
      <alignment horizontal="center"/>
      <protection locked="0"/>
    </xf>
    <xf numFmtId="0" fontId="10" fillId="0" borderId="0" xfId="0" applyFont="1"/>
    <xf numFmtId="0" fontId="0" fillId="0" borderId="0" xfId="0" applyAlignment="1">
      <alignment vertical="top" wrapText="1"/>
    </xf>
    <xf numFmtId="0" fontId="7" fillId="0" borderId="0" xfId="0" applyFont="1" applyAlignment="1">
      <alignment vertical="top"/>
    </xf>
    <xf numFmtId="0" fontId="7" fillId="0" borderId="0" xfId="0" applyFont="1" applyAlignment="1">
      <alignment vertical="top" wrapText="1"/>
    </xf>
    <xf numFmtId="165" fontId="2" fillId="0" borderId="0" xfId="0" applyNumberFormat="1" applyFont="1" applyAlignment="1">
      <alignment horizontal="right"/>
    </xf>
    <xf numFmtId="0" fontId="2" fillId="0" borderId="0" xfId="0" applyFont="1" applyAlignment="1">
      <alignment horizontal="right"/>
    </xf>
    <xf numFmtId="0" fontId="4" fillId="0" borderId="0" xfId="0" applyFont="1" applyAlignment="1">
      <alignment horizontal="center"/>
    </xf>
    <xf numFmtId="0" fontId="2" fillId="0" borderId="0" xfId="0" applyFont="1" applyBorder="1" applyAlignment="1">
      <alignment horizontal="center" wrapText="1"/>
    </xf>
    <xf numFmtId="0" fontId="0" fillId="0" borderId="0" xfId="0" applyBorder="1" applyAlignment="1">
      <alignment horizontal="center" wrapTex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10"/>
  <sheetViews>
    <sheetView workbookViewId="0">
      <selection activeCell="C15" sqref="C15"/>
    </sheetView>
  </sheetViews>
  <sheetFormatPr defaultRowHeight="14.5" x14ac:dyDescent="0.35"/>
  <cols>
    <col min="2" max="2" width="6.26953125" customWidth="1"/>
    <col min="3" max="3" width="76" customWidth="1"/>
  </cols>
  <sheetData>
    <row r="2" spans="2:3" ht="23.5" x14ac:dyDescent="0.55000000000000004">
      <c r="B2" s="28" t="s">
        <v>42</v>
      </c>
    </row>
    <row r="4" spans="2:3" ht="43.5" x14ac:dyDescent="0.35">
      <c r="B4" s="30">
        <v>1</v>
      </c>
      <c r="C4" s="29" t="s">
        <v>46</v>
      </c>
    </row>
    <row r="5" spans="2:3" ht="58" x14ac:dyDescent="0.35">
      <c r="B5" s="30">
        <v>2</v>
      </c>
      <c r="C5" s="29" t="s">
        <v>43</v>
      </c>
    </row>
    <row r="6" spans="2:3" ht="29" x14ac:dyDescent="0.35">
      <c r="B6" s="30">
        <v>3</v>
      </c>
      <c r="C6" s="29" t="s">
        <v>44</v>
      </c>
    </row>
    <row r="7" spans="2:3" x14ac:dyDescent="0.35">
      <c r="B7" s="30">
        <v>4</v>
      </c>
      <c r="C7" s="29" t="s">
        <v>45</v>
      </c>
    </row>
    <row r="10" spans="2:3" ht="43.5" x14ac:dyDescent="0.35">
      <c r="B10" s="30" t="s">
        <v>47</v>
      </c>
      <c r="C10" s="31" t="s">
        <v>48</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2"/>
  <sheetViews>
    <sheetView tabSelected="1" topLeftCell="A4" zoomScale="115" zoomScaleNormal="115" workbookViewId="0">
      <selection activeCell="F18" sqref="F18"/>
    </sheetView>
  </sheetViews>
  <sheetFormatPr defaultRowHeight="14.5" x14ac:dyDescent="0.35"/>
  <cols>
    <col min="1" max="1" width="34.1796875" customWidth="1"/>
    <col min="2" max="2" width="12" customWidth="1"/>
    <col min="3" max="3" width="11.81640625" customWidth="1"/>
    <col min="4" max="4" width="6.1796875" bestFit="1" customWidth="1"/>
    <col min="5" max="5" width="11.26953125" customWidth="1"/>
    <col min="6" max="6" width="9.453125" customWidth="1"/>
    <col min="7" max="7" width="7.26953125" customWidth="1"/>
    <col min="8" max="8" width="9" customWidth="1"/>
    <col min="9" max="9" width="10.7265625" bestFit="1" customWidth="1"/>
    <col min="10" max="10" width="7.26953125" bestFit="1" customWidth="1"/>
    <col min="11" max="11" width="10" customWidth="1"/>
    <col min="12" max="12" width="9.54296875" bestFit="1" customWidth="1"/>
    <col min="13" max="14" width="23.81640625" customWidth="1"/>
    <col min="15" max="15" width="14" customWidth="1"/>
    <col min="16" max="16" width="20.81640625" customWidth="1"/>
    <col min="17" max="17" width="14.54296875" customWidth="1"/>
  </cols>
  <sheetData>
    <row r="1" spans="1:12" ht="20" x14ac:dyDescent="0.4">
      <c r="A1" s="34" t="s">
        <v>27</v>
      </c>
      <c r="B1" s="34"/>
      <c r="C1" s="34"/>
      <c r="D1" s="34"/>
      <c r="E1" s="34"/>
      <c r="F1" s="34"/>
      <c r="G1" s="34"/>
      <c r="H1" s="34"/>
      <c r="I1" s="34"/>
      <c r="J1" s="34"/>
      <c r="K1" s="34"/>
      <c r="L1" s="34"/>
    </row>
    <row r="3" spans="1:12" x14ac:dyDescent="0.35">
      <c r="A3" s="33" t="s">
        <v>28</v>
      </c>
      <c r="B3" s="33"/>
      <c r="C3" s="33"/>
      <c r="D3" s="13">
        <v>15</v>
      </c>
      <c r="E3" s="4"/>
      <c r="F3" s="14" t="s">
        <v>29</v>
      </c>
      <c r="G3" s="14"/>
      <c r="H3" s="14"/>
      <c r="I3" s="14"/>
      <c r="J3" s="14"/>
      <c r="K3" s="14"/>
      <c r="L3" s="14"/>
    </row>
    <row r="5" spans="1:12" x14ac:dyDescent="0.35">
      <c r="A5" s="1"/>
      <c r="B5" s="35" t="s">
        <v>32</v>
      </c>
      <c r="C5" s="35" t="s">
        <v>33</v>
      </c>
      <c r="D5" s="35" t="s">
        <v>34</v>
      </c>
      <c r="E5" s="35" t="s">
        <v>35</v>
      </c>
      <c r="F5" s="35" t="s">
        <v>36</v>
      </c>
      <c r="G5" s="35" t="s">
        <v>37</v>
      </c>
      <c r="H5" s="35" t="s">
        <v>38</v>
      </c>
      <c r="I5" s="35" t="s">
        <v>39</v>
      </c>
      <c r="J5" s="35" t="s">
        <v>40</v>
      </c>
      <c r="K5" s="35" t="s">
        <v>32</v>
      </c>
      <c r="L5" s="35" t="s">
        <v>41</v>
      </c>
    </row>
    <row r="6" spans="1:12" x14ac:dyDescent="0.35">
      <c r="A6" s="2" t="s">
        <v>0</v>
      </c>
      <c r="B6" s="36"/>
      <c r="C6" s="36" t="s">
        <v>3</v>
      </c>
      <c r="D6" s="36" t="s">
        <v>4</v>
      </c>
      <c r="E6" s="36" t="s">
        <v>5</v>
      </c>
      <c r="F6" s="36" t="s">
        <v>2</v>
      </c>
      <c r="G6" s="36" t="s">
        <v>6</v>
      </c>
      <c r="H6" s="36" t="s">
        <v>7</v>
      </c>
      <c r="I6" s="36" t="s">
        <v>8</v>
      </c>
      <c r="J6" s="36" t="s">
        <v>1</v>
      </c>
      <c r="K6" s="36" t="s">
        <v>1</v>
      </c>
      <c r="L6" s="36" t="s">
        <v>2</v>
      </c>
    </row>
    <row r="7" spans="1:12" x14ac:dyDescent="0.35">
      <c r="A7" s="20" t="s">
        <v>19</v>
      </c>
      <c r="B7" s="21">
        <f t="shared" ref="B7:B16" si="0">K7</f>
        <v>11</v>
      </c>
      <c r="C7" s="22">
        <v>45</v>
      </c>
      <c r="D7" s="23">
        <v>1</v>
      </c>
      <c r="E7" s="24">
        <v>0</v>
      </c>
      <c r="F7" s="22">
        <f t="shared" ref="F7:F16" si="1">E7*C7</f>
        <v>0</v>
      </c>
      <c r="G7" s="23">
        <f>E7*D3</f>
        <v>0</v>
      </c>
      <c r="H7" s="23">
        <f t="shared" ref="H7:H16" si="2">G7/D7</f>
        <v>0</v>
      </c>
      <c r="I7" s="23">
        <f t="shared" ref="I7:I16" si="3">ROUNDUP(H7,0)</f>
        <v>0</v>
      </c>
      <c r="J7" s="24">
        <v>11</v>
      </c>
      <c r="K7" s="25">
        <f t="shared" ref="K7:K16" si="4">I7+J7</f>
        <v>11</v>
      </c>
      <c r="L7" s="19">
        <f t="shared" ref="L7:L16" si="5">K7*D7*C7</f>
        <v>495</v>
      </c>
    </row>
    <row r="8" spans="1:12" x14ac:dyDescent="0.35">
      <c r="A8" s="20" t="s">
        <v>20</v>
      </c>
      <c r="B8" s="21">
        <f t="shared" si="0"/>
        <v>30</v>
      </c>
      <c r="C8" s="22">
        <v>30</v>
      </c>
      <c r="D8" s="23">
        <v>1</v>
      </c>
      <c r="E8" s="24">
        <v>2</v>
      </c>
      <c r="F8" s="22">
        <f t="shared" si="1"/>
        <v>60</v>
      </c>
      <c r="G8" s="23">
        <f>E8*D3</f>
        <v>30</v>
      </c>
      <c r="H8" s="23">
        <f t="shared" si="2"/>
        <v>30</v>
      </c>
      <c r="I8" s="23">
        <f t="shared" si="3"/>
        <v>30</v>
      </c>
      <c r="J8" s="24"/>
      <c r="K8" s="25">
        <f t="shared" si="4"/>
        <v>30</v>
      </c>
      <c r="L8" s="19">
        <f t="shared" si="5"/>
        <v>900</v>
      </c>
    </row>
    <row r="9" spans="1:12" ht="15.5" x14ac:dyDescent="0.35">
      <c r="A9" s="26" t="s">
        <v>15</v>
      </c>
      <c r="B9" s="21">
        <v>2</v>
      </c>
      <c r="C9" s="22">
        <v>25</v>
      </c>
      <c r="D9" s="23">
        <v>12</v>
      </c>
      <c r="E9" s="27">
        <v>2</v>
      </c>
      <c r="F9" s="22">
        <f t="shared" ref="F9" si="6">E9*C9</f>
        <v>50</v>
      </c>
      <c r="G9" s="23">
        <f>E9*D3</f>
        <v>30</v>
      </c>
      <c r="H9" s="23">
        <f t="shared" ref="H9" si="7">G9/D9</f>
        <v>2.5</v>
      </c>
      <c r="I9" s="23">
        <f t="shared" ref="I9" si="8">ROUNDUP(H9,0)</f>
        <v>3</v>
      </c>
      <c r="J9" s="24"/>
      <c r="K9" s="25">
        <f t="shared" ref="K9" si="9">I9+J9</f>
        <v>3</v>
      </c>
      <c r="L9" s="19">
        <f t="shared" ref="L9" si="10">K9*D9*C9</f>
        <v>900</v>
      </c>
    </row>
    <row r="10" spans="1:12" ht="15.5" x14ac:dyDescent="0.35">
      <c r="A10" s="20" t="s">
        <v>21</v>
      </c>
      <c r="B10" s="21">
        <f>K10</f>
        <v>8</v>
      </c>
      <c r="C10" s="22">
        <v>25</v>
      </c>
      <c r="D10" s="23">
        <v>12</v>
      </c>
      <c r="E10" s="27">
        <v>4</v>
      </c>
      <c r="F10" s="22">
        <f>E10*C10</f>
        <v>100</v>
      </c>
      <c r="G10" s="23">
        <f>E10*D3</f>
        <v>60</v>
      </c>
      <c r="H10" s="23">
        <f>G10/D10</f>
        <v>5</v>
      </c>
      <c r="I10" s="23">
        <f>ROUNDUP(H10,0)</f>
        <v>5</v>
      </c>
      <c r="J10" s="24">
        <v>3</v>
      </c>
      <c r="K10" s="25">
        <f>I10+J10</f>
        <v>8</v>
      </c>
      <c r="L10" s="19">
        <f>K10*D10*C10</f>
        <v>2400</v>
      </c>
    </row>
    <row r="11" spans="1:12" ht="15.5" x14ac:dyDescent="0.35">
      <c r="A11" s="20" t="s">
        <v>22</v>
      </c>
      <c r="B11" s="21">
        <f t="shared" si="0"/>
        <v>10</v>
      </c>
      <c r="C11" s="22">
        <v>25</v>
      </c>
      <c r="D11" s="23">
        <v>6</v>
      </c>
      <c r="E11" s="27">
        <v>3</v>
      </c>
      <c r="F11" s="22">
        <f t="shared" si="1"/>
        <v>75</v>
      </c>
      <c r="G11" s="23">
        <f>E11*D3</f>
        <v>45</v>
      </c>
      <c r="H11" s="23">
        <f t="shared" si="2"/>
        <v>7.5</v>
      </c>
      <c r="I11" s="23">
        <f t="shared" si="3"/>
        <v>8</v>
      </c>
      <c r="J11" s="24">
        <v>2</v>
      </c>
      <c r="K11" s="25">
        <f t="shared" si="4"/>
        <v>10</v>
      </c>
      <c r="L11" s="19">
        <f t="shared" si="5"/>
        <v>1500</v>
      </c>
    </row>
    <row r="12" spans="1:12" ht="15.5" x14ac:dyDescent="0.35">
      <c r="A12" s="20" t="s">
        <v>23</v>
      </c>
      <c r="B12" s="21">
        <f t="shared" si="0"/>
        <v>9</v>
      </c>
      <c r="C12" s="22">
        <v>20</v>
      </c>
      <c r="D12" s="23">
        <v>6</v>
      </c>
      <c r="E12" s="27">
        <v>3</v>
      </c>
      <c r="F12" s="22">
        <f t="shared" si="1"/>
        <v>60</v>
      </c>
      <c r="G12" s="23">
        <f>E12*D3</f>
        <v>45</v>
      </c>
      <c r="H12" s="23">
        <f t="shared" si="2"/>
        <v>7.5</v>
      </c>
      <c r="I12" s="23">
        <f t="shared" si="3"/>
        <v>8</v>
      </c>
      <c r="J12" s="24">
        <v>1</v>
      </c>
      <c r="K12" s="25">
        <f t="shared" si="4"/>
        <v>9</v>
      </c>
      <c r="L12" s="19">
        <f t="shared" si="5"/>
        <v>1080</v>
      </c>
    </row>
    <row r="13" spans="1:12" ht="15.5" x14ac:dyDescent="0.35">
      <c r="A13" s="26" t="s">
        <v>24</v>
      </c>
      <c r="B13" s="21">
        <f t="shared" si="0"/>
        <v>5</v>
      </c>
      <c r="C13" s="22">
        <v>20</v>
      </c>
      <c r="D13" s="23">
        <v>12</v>
      </c>
      <c r="E13" s="27">
        <v>4</v>
      </c>
      <c r="F13" s="22">
        <f t="shared" si="1"/>
        <v>80</v>
      </c>
      <c r="G13" s="23">
        <f>E13*D3</f>
        <v>60</v>
      </c>
      <c r="H13" s="23">
        <f t="shared" si="2"/>
        <v>5</v>
      </c>
      <c r="I13" s="23">
        <f t="shared" si="3"/>
        <v>5</v>
      </c>
      <c r="J13" s="24"/>
      <c r="K13" s="25">
        <f t="shared" si="4"/>
        <v>5</v>
      </c>
      <c r="L13" s="19">
        <f t="shared" si="5"/>
        <v>1200</v>
      </c>
    </row>
    <row r="14" spans="1:12" ht="15.5" x14ac:dyDescent="0.35">
      <c r="A14" s="20" t="s">
        <v>16</v>
      </c>
      <c r="B14" s="21">
        <f t="shared" si="0"/>
        <v>8</v>
      </c>
      <c r="C14" s="22">
        <v>15</v>
      </c>
      <c r="D14" s="23">
        <v>12</v>
      </c>
      <c r="E14" s="27">
        <v>4</v>
      </c>
      <c r="F14" s="22">
        <f t="shared" si="1"/>
        <v>60</v>
      </c>
      <c r="G14" s="23">
        <f>E14*D3</f>
        <v>60</v>
      </c>
      <c r="H14" s="23">
        <f t="shared" si="2"/>
        <v>5</v>
      </c>
      <c r="I14" s="23">
        <f t="shared" si="3"/>
        <v>5</v>
      </c>
      <c r="J14" s="24">
        <v>3</v>
      </c>
      <c r="K14" s="25">
        <f t="shared" si="4"/>
        <v>8</v>
      </c>
      <c r="L14" s="19">
        <f t="shared" si="5"/>
        <v>1440</v>
      </c>
    </row>
    <row r="15" spans="1:12" ht="15.5" x14ac:dyDescent="0.35">
      <c r="A15" s="20" t="s">
        <v>18</v>
      </c>
      <c r="B15" s="21">
        <f t="shared" si="0"/>
        <v>16</v>
      </c>
      <c r="C15" s="22">
        <v>10</v>
      </c>
      <c r="D15" s="23">
        <v>12</v>
      </c>
      <c r="E15" s="27">
        <v>12</v>
      </c>
      <c r="F15" s="22">
        <f t="shared" si="1"/>
        <v>120</v>
      </c>
      <c r="G15" s="23">
        <f>E15*D3</f>
        <v>180</v>
      </c>
      <c r="H15" s="23">
        <f t="shared" si="2"/>
        <v>15</v>
      </c>
      <c r="I15" s="23">
        <v>13</v>
      </c>
      <c r="J15" s="24">
        <v>3</v>
      </c>
      <c r="K15" s="25">
        <f t="shared" si="4"/>
        <v>16</v>
      </c>
      <c r="L15" s="19">
        <f t="shared" si="5"/>
        <v>1920</v>
      </c>
    </row>
    <row r="16" spans="1:12" ht="15.5" x14ac:dyDescent="0.35">
      <c r="A16" s="20" t="s">
        <v>9</v>
      </c>
      <c r="B16" s="21">
        <f t="shared" si="0"/>
        <v>5</v>
      </c>
      <c r="C16" s="22">
        <v>10</v>
      </c>
      <c r="D16" s="23">
        <v>12</v>
      </c>
      <c r="E16" s="27">
        <v>2</v>
      </c>
      <c r="F16" s="22">
        <f t="shared" si="1"/>
        <v>20</v>
      </c>
      <c r="G16" s="23">
        <f>E16*D3</f>
        <v>30</v>
      </c>
      <c r="H16" s="23">
        <f t="shared" si="2"/>
        <v>2.5</v>
      </c>
      <c r="I16" s="23">
        <f t="shared" si="3"/>
        <v>3</v>
      </c>
      <c r="J16" s="24">
        <v>2</v>
      </c>
      <c r="K16" s="25">
        <f t="shared" si="4"/>
        <v>5</v>
      </c>
      <c r="L16" s="19">
        <f t="shared" si="5"/>
        <v>600</v>
      </c>
    </row>
    <row r="18" spans="1:12" x14ac:dyDescent="0.35">
      <c r="A18" s="8" t="s">
        <v>31</v>
      </c>
      <c r="C18" s="12">
        <f>L18</f>
        <v>12435</v>
      </c>
      <c r="E18" s="3" t="s">
        <v>11</v>
      </c>
      <c r="F18" s="5">
        <f>SUM(F7:F16)</f>
        <v>625</v>
      </c>
      <c r="H18" s="3" t="s">
        <v>10</v>
      </c>
      <c r="I18" s="6">
        <f>SUM(K7:K16)</f>
        <v>105</v>
      </c>
      <c r="K18" s="3" t="s">
        <v>14</v>
      </c>
      <c r="L18" s="5">
        <f>SUM(L7:L16)</f>
        <v>12435</v>
      </c>
    </row>
    <row r="19" spans="1:12" x14ac:dyDescent="0.35">
      <c r="A19" s="8" t="s">
        <v>30</v>
      </c>
      <c r="B19" s="9">
        <v>0.3</v>
      </c>
      <c r="C19" s="11">
        <f>B19*C18</f>
        <v>3730.5</v>
      </c>
      <c r="K19" s="17" t="s">
        <v>17</v>
      </c>
      <c r="L19" s="10">
        <f>L22-L18</f>
        <v>765.00000000000182</v>
      </c>
    </row>
    <row r="20" spans="1:12" x14ac:dyDescent="0.35">
      <c r="A20" s="8" t="s">
        <v>12</v>
      </c>
      <c r="B20" s="9">
        <v>0.04</v>
      </c>
      <c r="C20" s="11">
        <f>B20*C18</f>
        <v>497.40000000000003</v>
      </c>
      <c r="K20" s="17"/>
    </row>
    <row r="21" spans="1:12" x14ac:dyDescent="0.35">
      <c r="K21" s="18" t="s">
        <v>25</v>
      </c>
      <c r="L21" s="15">
        <v>12000</v>
      </c>
    </row>
    <row r="22" spans="1:12" x14ac:dyDescent="0.35">
      <c r="A22" s="7" t="s">
        <v>13</v>
      </c>
      <c r="B22" s="32">
        <f>C19+C20</f>
        <v>4227.8999999999996</v>
      </c>
      <c r="C22" s="33"/>
      <c r="K22" s="17" t="s">
        <v>26</v>
      </c>
      <c r="L22" s="16">
        <f>L21*1.1</f>
        <v>13200.000000000002</v>
      </c>
    </row>
  </sheetData>
  <mergeCells count="14">
    <mergeCell ref="B22:C22"/>
    <mergeCell ref="A1:L1"/>
    <mergeCell ref="A3:C3"/>
    <mergeCell ref="B5:B6"/>
    <mergeCell ref="C5:C6"/>
    <mergeCell ref="D5:D6"/>
    <mergeCell ref="E5:E6"/>
    <mergeCell ref="F5:F6"/>
    <mergeCell ref="G5:G6"/>
    <mergeCell ref="H5:H6"/>
    <mergeCell ref="I5:I6"/>
    <mergeCell ref="J5:J6"/>
    <mergeCell ref="K5:K6"/>
    <mergeCell ref="L5:L6"/>
  </mergeCells>
  <pageMargins left="0.7" right="0.7" top="0.75" bottom="0.75" header="0.3" footer="0.3"/>
  <pageSetup scale="49" orientation="landscape" horizontalDpi="4294967293" vertic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SnS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2018-08-13T13:36:31Z</dcterms:created>
  <dcterms:modified xsi:type="dcterms:W3CDTF">2018-08-17T16:31:21Z</dcterms:modified>
</cp:coreProperties>
</file>